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Data\keg\Рабочий стол\"/>
    </mc:Choice>
  </mc:AlternateContent>
  <bookViews>
    <workbookView xWindow="480" yWindow="252" windowWidth="18192" windowHeight="11640"/>
  </bookViews>
  <sheets>
    <sheet name="неналоговые и гос.пошлина" sheetId="4" r:id="rId1"/>
  </sheets>
  <definedNames>
    <definedName name="_xlnm.Print_Area" localSheetId="0">'неналоговые и гос.пошлина'!$A$1:$P$30</definedName>
  </definedNames>
  <calcPr calcId="162913"/>
</workbook>
</file>

<file path=xl/calcChain.xml><?xml version="1.0" encoding="utf-8"?>
<calcChain xmlns="http://schemas.openxmlformats.org/spreadsheetml/2006/main">
  <c r="M13" i="4" l="1"/>
  <c r="M14" i="4"/>
  <c r="K14" i="4" l="1"/>
  <c r="K15" i="4"/>
  <c r="E18" i="4" l="1"/>
  <c r="K13" i="4" l="1"/>
  <c r="I15" i="4"/>
  <c r="I13" i="4"/>
  <c r="H18" i="4" l="1"/>
  <c r="G18" i="4"/>
  <c r="D18" i="4"/>
  <c r="F17" i="4" l="1"/>
  <c r="J17" i="4"/>
  <c r="L17" i="4"/>
  <c r="M17" i="4"/>
  <c r="N17" i="4"/>
  <c r="O17" i="4"/>
  <c r="P17" i="4" l="1"/>
  <c r="K18" i="4"/>
  <c r="O14" i="4" l="1"/>
  <c r="J13" i="4" l="1"/>
  <c r="I18" i="4"/>
  <c r="P11" i="4"/>
  <c r="N11" i="4"/>
  <c r="L11" i="4"/>
  <c r="P12" i="4" l="1"/>
  <c r="L14" i="4" l="1"/>
  <c r="P14" i="4"/>
  <c r="N14" i="4"/>
  <c r="P10" i="4" l="1"/>
  <c r="N10" i="4"/>
  <c r="O16" i="4"/>
  <c r="M16" i="4"/>
  <c r="N16" i="4" s="1"/>
  <c r="O15" i="4"/>
  <c r="M15" i="4"/>
  <c r="O13" i="4"/>
  <c r="N13" i="4" l="1"/>
  <c r="M18" i="4"/>
  <c r="O18" i="4"/>
  <c r="P16" i="4"/>
  <c r="P13" i="4"/>
  <c r="L16" i="4"/>
  <c r="L10" i="4"/>
  <c r="L13" i="4"/>
  <c r="F12" i="4" l="1"/>
  <c r="P15" i="4" l="1"/>
  <c r="N15" i="4"/>
  <c r="L15" i="4"/>
  <c r="N12" i="4" l="1"/>
  <c r="L12" i="4"/>
  <c r="J14" i="4" l="1"/>
  <c r="J15" i="4"/>
  <c r="J16" i="4"/>
  <c r="J12" i="4" l="1"/>
  <c r="F13" i="4" l="1"/>
  <c r="F14" i="4"/>
  <c r="F15" i="4"/>
  <c r="F16" i="4"/>
</calcChain>
</file>

<file path=xl/sharedStrings.xml><?xml version="1.0" encoding="utf-8"?>
<sst xmlns="http://schemas.openxmlformats.org/spreadsheetml/2006/main" count="63" uniqueCount="50">
  <si>
    <t>№ п/п</t>
  </si>
  <si>
    <t>удельный вес (гр.1/гр.2*100) %</t>
  </si>
  <si>
    <t>тыс. рублей</t>
  </si>
  <si>
    <t>ИТОГО по коду доходов</t>
  </si>
  <si>
    <t>(наименование главного администратора доходов областного бюджета Новосибирской области)</t>
  </si>
  <si>
    <t>Оценка</t>
  </si>
  <si>
    <t>Прогноз</t>
  </si>
  <si>
    <t>Прогноз поступлений администрируемых доходов в областной бюджет Новосибирской области на очередной финансовый год и плановый период</t>
  </si>
  <si>
    <t>Факт</t>
  </si>
  <si>
    <t>Темп роста (гр.6/гр.2), %</t>
  </si>
  <si>
    <t>Темп роста (гр.8/гр.6), %</t>
  </si>
  <si>
    <t>Темп роста (гр.10/гр.8),%</t>
  </si>
  <si>
    <t>Темп роста (гр.12/гр.10), %</t>
  </si>
  <si>
    <t>Код доходов</t>
  </si>
  <si>
    <t>Наименование дохода</t>
  </si>
  <si>
    <t>Приложение</t>
  </si>
  <si>
    <t xml:space="preserve">                                             (подпись)                                                    (расшифровка подписи)</t>
  </si>
  <si>
    <t xml:space="preserve">                                            (подпись)                                                    (расшифровка подписи Ф.И.О.)</t>
  </si>
  <si>
    <t>Контактный телефон:</t>
  </si>
  <si>
    <t>11109064010000120</t>
  </si>
  <si>
    <t>124  министерство строительства Новосибирской области</t>
  </si>
  <si>
    <t>11302992020000130</t>
  </si>
  <si>
    <t>Плата за пользование пространственными данными и материалами, не являющимися объектами авторского права, содержащимися в региональных фондах пространственных данных</t>
  </si>
  <si>
    <t>Прочие доходы от компенсации затрат бюджетов субъектов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</si>
  <si>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контрактом, заключенным государственным органом субъекта Российской Федерации, казенным учреждением субъекта Российской Федерации</t>
  </si>
  <si>
    <t>11607010020000140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</si>
  <si>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органом субъекта РФ, казенным учреждением субъекта РФ</t>
  </si>
  <si>
    <t>11607090020000140</t>
  </si>
  <si>
    <t>Прочее возмещение ущерба, причиненного имуществу, находящемуся в собственности субъекта РФ (за исключением имущества, закрепленными за бюджетными (автономными) учреждениями, унитарными предприятиями субъекта РФ)</t>
  </si>
  <si>
    <t>11610022020000140</t>
  </si>
  <si>
    <t>-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</si>
  <si>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</si>
  <si>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11101020020000120</t>
  </si>
  <si>
    <t>Исполнитель _______________________                                                      Е.Г. Крюкова</t>
  </si>
  <si>
    <t>прогноз 2026</t>
  </si>
  <si>
    <t>"_____" ____________________ 202__ г.</t>
  </si>
  <si>
    <t>228-64-67</t>
  </si>
  <si>
    <t>прогноз 2027</t>
  </si>
  <si>
    <t>СПРАВОЧНО: Информация о доходах государственных казенных учреждений Новосибирской области от оказания платных услуг для отражения соответствующих плановых назначений в расходной части бюджета на 2025-2027 годы в соответствии с Постановлением Правительства НСО от 29.01.2019 № 11-п</t>
  </si>
  <si>
    <t>11105322020000120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</si>
  <si>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учреждениями в отношении земельных участков, находящихся в собственности субъектов Российской Федерации</t>
  </si>
  <si>
    <t>Платежи в целях возмещения убытков, причиненных уклонением от заключения с государственным органом субъекта Российской Федерации (казенным учреждением субъекта Российской Федерации) государственного контракта, а также иные денежные средства, подлежащие зачислению в бюджет субъекта Российской Федерации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государственного контракта, финансируемого за счет средств дорожного фонда субъекта Российской Федерации)</t>
  </si>
  <si>
    <t>11610056020000140</t>
  </si>
  <si>
    <t>факт 5 месяцев 2024 года</t>
  </si>
  <si>
    <t>факт 2024 год</t>
  </si>
  <si>
    <t xml:space="preserve">план 2025 год </t>
  </si>
  <si>
    <t xml:space="preserve">факт 5 месяцев 2025 год </t>
  </si>
  <si>
    <t xml:space="preserve">ожид. поступ. 2025 год </t>
  </si>
  <si>
    <t>прогноз 2028</t>
  </si>
  <si>
    <t>Руководитель _______________________                                               Д.Н. Богомолов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</si>
</sst>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#,##0.0"/>
    <numFmt numFmtId="165" formatCode="0.0%"/>
    <numFmt numFmtId="166" formatCode="0.0"/>
    <numFmt numFmtId="167" formatCode="_-* #,##0.0_-;\-* #,##0.0_-;_-* &quot;-&quot;??_-;_-@_-"/>
  </numFmts>
  <fonts count="21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8"/>
      <color indexed="23"/>
      <name val="Calibri"/>
      <family val="2"/>
      <charset val="204"/>
      <scheme val="minor"/>
    </font>
    <font>
      <sz val="11"/>
      <color indexed="6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i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darkDown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6">
    <xf numFmtId="0" fontId="0" fillId="0" borderId="0"/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2" borderId="1" applyNumberFormat="0">
      <alignment horizontal="right" vertical="top"/>
    </xf>
    <xf numFmtId="49" fontId="4" fillId="3" borderId="1">
      <alignment horizontal="left" vertical="top"/>
    </xf>
    <xf numFmtId="49" fontId="5" fillId="0" borderId="1">
      <alignment horizontal="left" vertical="top"/>
    </xf>
    <xf numFmtId="0" fontId="4" fillId="4" borderId="1">
      <alignment horizontal="left" vertical="top" wrapText="1"/>
    </xf>
    <xf numFmtId="0" fontId="5" fillId="0" borderId="1">
      <alignment horizontal="left" vertical="top" wrapText="1"/>
    </xf>
    <xf numFmtId="0" fontId="4" fillId="5" borderId="1">
      <alignment horizontal="left" vertical="top" wrapText="1"/>
    </xf>
    <xf numFmtId="0" fontId="4" fillId="6" borderId="1">
      <alignment horizontal="left" vertical="top" wrapText="1"/>
    </xf>
    <xf numFmtId="0" fontId="4" fillId="7" borderId="1">
      <alignment horizontal="left" vertical="top" wrapText="1"/>
    </xf>
    <xf numFmtId="0" fontId="4" fillId="8" borderId="1">
      <alignment horizontal="left" vertical="top" wrapText="1"/>
    </xf>
    <xf numFmtId="0" fontId="4" fillId="0" borderId="1">
      <alignment horizontal="left" vertical="top" wrapText="1"/>
    </xf>
    <xf numFmtId="0" fontId="6" fillId="0" borderId="0">
      <alignment horizontal="left" vertical="top"/>
    </xf>
    <xf numFmtId="0" fontId="3" fillId="0" borderId="0"/>
    <xf numFmtId="0" fontId="4" fillId="4" borderId="2" applyNumberFormat="0">
      <alignment horizontal="right" vertical="top"/>
    </xf>
    <xf numFmtId="0" fontId="4" fillId="5" borderId="2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6" borderId="2" applyNumberFormat="0">
      <alignment horizontal="right" vertical="top"/>
    </xf>
    <xf numFmtId="0" fontId="4" fillId="0" borderId="1" applyNumberFormat="0">
      <alignment horizontal="right" vertical="top"/>
    </xf>
    <xf numFmtId="49" fontId="7" fillId="9" borderId="1">
      <alignment horizontal="left" vertical="top" wrapText="1"/>
    </xf>
    <xf numFmtId="49" fontId="8" fillId="0" borderId="1">
      <alignment horizontal="left" vertical="top" wrapText="1"/>
    </xf>
    <xf numFmtId="0" fontId="4" fillId="8" borderId="1">
      <alignment horizontal="left" vertical="top" wrapText="1"/>
    </xf>
    <xf numFmtId="0" fontId="4" fillId="0" borderId="1">
      <alignment horizontal="left" vertical="top" wrapText="1"/>
    </xf>
    <xf numFmtId="43" fontId="4" fillId="0" borderId="0" applyFont="0" applyFill="0" applyBorder="0" applyAlignment="0" applyProtection="0"/>
  </cellStyleXfs>
  <cellXfs count="69">
    <xf numFmtId="0" fontId="0" fillId="0" borderId="0" xfId="0"/>
    <xf numFmtId="0" fontId="0" fillId="0" borderId="0" xfId="0"/>
    <xf numFmtId="0" fontId="1" fillId="0" borderId="0" xfId="14" applyFont="1" applyAlignment="1">
      <alignment horizontal="left" vertical="center" wrapText="1"/>
    </xf>
    <xf numFmtId="0" fontId="0" fillId="0" borderId="0" xfId="0" applyFill="1" applyBorder="1"/>
    <xf numFmtId="0" fontId="12" fillId="0" borderId="0" xfId="0" applyFont="1" applyAlignment="1">
      <alignment wrapText="1"/>
    </xf>
    <xf numFmtId="0" fontId="0" fillId="0" borderId="0" xfId="0" applyAlignment="1">
      <alignment horizontal="left" vertical="center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vertical="center" wrapText="1"/>
    </xf>
    <xf numFmtId="0" fontId="11" fillId="0" borderId="0" xfId="0" applyFont="1" applyBorder="1" applyAlignment="1">
      <alignment horizontal="center" wrapText="1"/>
    </xf>
    <xf numFmtId="0" fontId="1" fillId="0" borderId="0" xfId="14" applyFont="1" applyFill="1" applyBorder="1" applyAlignment="1">
      <alignment horizontal="center" vertical="center" wrapText="1"/>
    </xf>
    <xf numFmtId="164" fontId="1" fillId="0" borderId="0" xfId="14" applyNumberFormat="1" applyFont="1" applyFill="1" applyBorder="1" applyAlignment="1">
      <alignment horizontal="right" vertical="center" wrapText="1"/>
    </xf>
    <xf numFmtId="164" fontId="2" fillId="0" borderId="0" xfId="14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1" xfId="14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164" fontId="1" fillId="0" borderId="1" xfId="14" applyNumberFormat="1" applyFont="1" applyFill="1" applyBorder="1" applyAlignment="1">
      <alignment horizontal="right" vertical="center" wrapText="1"/>
    </xf>
    <xf numFmtId="0" fontId="11" fillId="0" borderId="0" xfId="0" applyFont="1"/>
    <xf numFmtId="0" fontId="2" fillId="0" borderId="1" xfId="14" applyFont="1" applyBorder="1" applyAlignment="1">
      <alignment horizontal="center" vertical="center" wrapText="1"/>
    </xf>
    <xf numFmtId="0" fontId="0" fillId="0" borderId="0" xfId="0" applyAlignment="1">
      <alignment horizontal="right" wrapText="1"/>
    </xf>
    <xf numFmtId="0" fontId="9" fillId="0" borderId="0" xfId="0" applyFont="1"/>
    <xf numFmtId="49" fontId="9" fillId="0" borderId="0" xfId="0" applyNumberFormat="1" applyFont="1"/>
    <xf numFmtId="164" fontId="17" fillId="0" borderId="1" xfId="14" applyNumberFormat="1" applyFont="1" applyFill="1" applyBorder="1" applyAlignment="1">
      <alignment horizontal="right" vertical="center" wrapText="1"/>
    </xf>
    <xf numFmtId="49" fontId="19" fillId="0" borderId="0" xfId="0" applyNumberFormat="1" applyFont="1" applyBorder="1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2" fillId="0" borderId="1" xfId="14" applyFont="1" applyFill="1" applyBorder="1" applyAlignment="1">
      <alignment horizontal="center" vertical="center" wrapText="1"/>
    </xf>
    <xf numFmtId="0" fontId="1" fillId="0" borderId="1" xfId="14" applyFont="1" applyFill="1" applyBorder="1" applyAlignment="1">
      <alignment horizontal="center" vertical="center" wrapText="1"/>
    </xf>
    <xf numFmtId="164" fontId="18" fillId="0" borderId="1" xfId="14" applyNumberFormat="1" applyFont="1" applyFill="1" applyBorder="1" applyAlignment="1">
      <alignment horizontal="right" vertical="center" wrapText="1"/>
    </xf>
    <xf numFmtId="0" fontId="0" fillId="0" borderId="1" xfId="0" applyFill="1" applyBorder="1" applyAlignment="1">
      <alignment wrapText="1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left" vertical="center" wrapText="1"/>
    </xf>
    <xf numFmtId="0" fontId="9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wrapText="1"/>
    </xf>
    <xf numFmtId="165" fontId="17" fillId="0" borderId="1" xfId="14" applyNumberFormat="1" applyFont="1" applyFill="1" applyBorder="1" applyAlignment="1">
      <alignment horizontal="right" vertical="center" wrapText="1"/>
    </xf>
    <xf numFmtId="49" fontId="16" fillId="0" borderId="1" xfId="0" applyNumberFormat="1" applyFont="1" applyFill="1" applyBorder="1" applyAlignment="1">
      <alignment horizontal="center"/>
    </xf>
    <xf numFmtId="49" fontId="16" fillId="0" borderId="1" xfId="0" applyNumberFormat="1" applyFont="1" applyFill="1" applyBorder="1" applyAlignment="1">
      <alignment horizontal="center" vertical="center"/>
    </xf>
    <xf numFmtId="167" fontId="16" fillId="0" borderId="0" xfId="25" applyNumberFormat="1" applyFont="1" applyFill="1" applyAlignment="1">
      <alignment horizontal="right" vertical="center"/>
    </xf>
    <xf numFmtId="164" fontId="2" fillId="0" borderId="1" xfId="14" applyNumberFormat="1" applyFont="1" applyFill="1" applyBorder="1" applyAlignment="1">
      <alignment horizontal="right"/>
    </xf>
    <xf numFmtId="165" fontId="18" fillId="0" borderId="1" xfId="14" applyNumberFormat="1" applyFont="1" applyFill="1" applyBorder="1" applyAlignment="1">
      <alignment horizontal="right" vertical="center" wrapText="1"/>
    </xf>
    <xf numFmtId="0" fontId="20" fillId="0" borderId="1" xfId="0" applyFont="1" applyFill="1" applyBorder="1" applyAlignment="1">
      <alignment wrapText="1"/>
    </xf>
    <xf numFmtId="0" fontId="12" fillId="0" borderId="0" xfId="0" applyFont="1" applyFill="1" applyAlignment="1">
      <alignment wrapText="1"/>
    </xf>
    <xf numFmtId="43" fontId="16" fillId="0" borderId="1" xfId="25" applyFont="1" applyFill="1" applyBorder="1" applyAlignment="1">
      <alignment horizontal="right" vertical="center"/>
    </xf>
    <xf numFmtId="0" fontId="9" fillId="0" borderId="0" xfId="0" applyFont="1" applyAlignment="1">
      <alignment horizontal="left"/>
    </xf>
    <xf numFmtId="0" fontId="14" fillId="0" borderId="0" xfId="0" applyFont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" fillId="0" borderId="1" xfId="14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3" fillId="0" borderId="0" xfId="0" applyFont="1" applyBorder="1" applyAlignment="1">
      <alignment horizontal="right" wrapText="1"/>
    </xf>
    <xf numFmtId="0" fontId="10" fillId="0" borderId="3" xfId="0" applyFont="1" applyFill="1" applyBorder="1" applyAlignment="1">
      <alignment wrapText="1"/>
    </xf>
    <xf numFmtId="0" fontId="10" fillId="0" borderId="5" xfId="0" applyFont="1" applyFill="1" applyBorder="1" applyAlignment="1">
      <alignment wrapText="1"/>
    </xf>
    <xf numFmtId="0" fontId="0" fillId="0" borderId="4" xfId="0" applyFill="1" applyBorder="1" applyAlignment="1">
      <alignment wrapText="1"/>
    </xf>
    <xf numFmtId="0" fontId="1" fillId="0" borderId="1" xfId="14" applyFont="1" applyFill="1" applyBorder="1" applyAlignment="1">
      <alignment wrapText="1"/>
    </xf>
    <xf numFmtId="49" fontId="17" fillId="0" borderId="1" xfId="14" applyNumberFormat="1" applyFont="1" applyFill="1" applyBorder="1" applyAlignment="1">
      <alignment horizontal="center" vertical="center" wrapText="1"/>
    </xf>
    <xf numFmtId="0" fontId="17" fillId="0" borderId="1" xfId="14" applyFont="1" applyFill="1" applyBorder="1" applyAlignment="1">
      <alignment horizontal="right" vertical="center" wrapText="1"/>
    </xf>
    <xf numFmtId="0" fontId="1" fillId="0" borderId="1" xfId="14" applyFont="1" applyFill="1" applyBorder="1" applyAlignment="1">
      <alignment horizontal="right" vertical="center" wrapText="1"/>
    </xf>
    <xf numFmtId="167" fontId="17" fillId="0" borderId="1" xfId="25" applyNumberFormat="1" applyFont="1" applyFill="1" applyBorder="1" applyAlignment="1">
      <alignment horizontal="right" vertical="center" wrapText="1"/>
    </xf>
    <xf numFmtId="166" fontId="17" fillId="0" borderId="1" xfId="14" applyNumberFormat="1" applyFont="1" applyFill="1" applyBorder="1" applyAlignment="1">
      <alignment horizontal="right" vertical="center" wrapText="1"/>
    </xf>
    <xf numFmtId="166" fontId="17" fillId="0" borderId="1" xfId="14" applyNumberFormat="1" applyFont="1" applyFill="1" applyBorder="1" applyAlignment="1">
      <alignment horizontal="center" vertical="center" wrapText="1"/>
    </xf>
    <xf numFmtId="0" fontId="17" fillId="0" borderId="1" xfId="14" applyFont="1" applyFill="1" applyBorder="1" applyAlignment="1">
      <alignment horizontal="center" vertical="center" wrapText="1"/>
    </xf>
    <xf numFmtId="167" fontId="17" fillId="0" borderId="1" xfId="25" applyNumberFormat="1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vertical="top" wrapText="1"/>
    </xf>
  </cellXfs>
  <cellStyles count="26">
    <cellStyle name="Данные (редактируемые)" xfId="1"/>
    <cellStyle name="Данные (только для чтения)" xfId="2"/>
    <cellStyle name="Данные для удаления" xfId="3"/>
    <cellStyle name="Заголовки полей" xfId="4"/>
    <cellStyle name="Заголовки полей [печать]" xfId="5"/>
    <cellStyle name="Заголовок меры" xfId="6"/>
    <cellStyle name="Заголовок показателя [печать]" xfId="7"/>
    <cellStyle name="Заголовок показателя константы" xfId="8"/>
    <cellStyle name="Заголовок результата расчета" xfId="9"/>
    <cellStyle name="Заголовок свободного показателя" xfId="10"/>
    <cellStyle name="Значение фильтра" xfId="11"/>
    <cellStyle name="Значение фильтра [печать]" xfId="12"/>
    <cellStyle name="Информация о задаче" xfId="13"/>
    <cellStyle name="Обычный" xfId="0" builtinId="0"/>
    <cellStyle name="Обычный 2" xfId="14"/>
    <cellStyle name="Отдельная ячейка" xfId="15"/>
    <cellStyle name="Отдельная ячейка - константа" xfId="16"/>
    <cellStyle name="Отдельная ячейка - константа [печать]" xfId="17"/>
    <cellStyle name="Отдельная ячейка [печать]" xfId="18"/>
    <cellStyle name="Отдельная ячейка-результат" xfId="19"/>
    <cellStyle name="Отдельная ячейка-результат [печать]" xfId="20"/>
    <cellStyle name="Свойства элементов измерения" xfId="21"/>
    <cellStyle name="Свойства элементов измерения [печать]" xfId="22"/>
    <cellStyle name="Финансовый" xfId="25" builtinId="3"/>
    <cellStyle name="Элементы осей" xfId="23"/>
    <cellStyle name="Элементы осей [печать]" xfId="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1"/>
  <sheetViews>
    <sheetView tabSelected="1" topLeftCell="A2" zoomScale="80" zoomScaleNormal="80" zoomScaleSheetLayoutView="90" workbookViewId="0">
      <pane xSplit="3" ySplit="8" topLeftCell="D10" activePane="bottomRight" state="frozen"/>
      <selection activeCell="A2" sqref="A2"/>
      <selection pane="topRight" activeCell="D2" sqref="D2"/>
      <selection pane="bottomLeft" activeCell="A10" sqref="A10"/>
      <selection pane="bottomRight" activeCell="I11" sqref="I11"/>
    </sheetView>
  </sheetViews>
  <sheetFormatPr defaultColWidth="9.109375" defaultRowHeight="14.4" x14ac:dyDescent="0.3"/>
  <cols>
    <col min="1" max="1" width="3.88671875" style="1" customWidth="1"/>
    <col min="2" max="2" width="54.109375" style="1" customWidth="1"/>
    <col min="3" max="3" width="21.21875" style="1" customWidth="1"/>
    <col min="4" max="4" width="11.6640625" style="1" customWidth="1"/>
    <col min="5" max="5" width="14.6640625" style="1" customWidth="1"/>
    <col min="6" max="6" width="15.6640625" style="1" customWidth="1"/>
    <col min="7" max="7" width="15.88671875" style="6" customWidth="1"/>
    <col min="8" max="8" width="12.6640625" style="1" customWidth="1"/>
    <col min="9" max="9" width="11.6640625" style="28" customWidth="1"/>
    <col min="10" max="10" width="11.6640625" style="6" customWidth="1"/>
    <col min="11" max="11" width="11.6640625" style="1" customWidth="1"/>
    <col min="12" max="12" width="11.6640625" style="6" customWidth="1"/>
    <col min="13" max="13" width="11.6640625" style="1" customWidth="1"/>
    <col min="14" max="14" width="11.6640625" style="6" customWidth="1"/>
    <col min="15" max="15" width="11.6640625" style="1" customWidth="1"/>
    <col min="16" max="16" width="16.5546875" style="1" customWidth="1"/>
    <col min="17" max="17" width="11.6640625" style="1" customWidth="1"/>
    <col min="18" max="16384" width="9.109375" style="1"/>
  </cols>
  <sheetData>
    <row r="1" spans="1:29" s="6" customFormat="1" x14ac:dyDescent="0.3">
      <c r="I1" s="28"/>
      <c r="P1" s="21" t="s">
        <v>15</v>
      </c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</row>
    <row r="2" spans="1:29" ht="39.75" customHeight="1" x14ac:dyDescent="0.3">
      <c r="A2" s="48" t="s">
        <v>7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15"/>
      <c r="R2" s="15"/>
    </row>
    <row r="3" spans="1:29" ht="15" customHeight="1" x14ac:dyDescent="0.3">
      <c r="M3" s="9"/>
      <c r="N3" s="9"/>
    </row>
    <row r="4" spans="1:29" s="6" customFormat="1" ht="15" customHeight="1" x14ac:dyDescent="0.3">
      <c r="B4" s="49" t="s">
        <v>20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14"/>
    </row>
    <row r="5" spans="1:29" s="6" customFormat="1" ht="15" customHeight="1" x14ac:dyDescent="0.3">
      <c r="B5" s="52" t="s">
        <v>4</v>
      </c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13"/>
      <c r="Q5" s="13"/>
    </row>
    <row r="6" spans="1:29" s="6" customFormat="1" ht="15" customHeight="1" x14ac:dyDescent="0.3">
      <c r="B6" s="16"/>
      <c r="C6" s="17"/>
      <c r="D6" s="17"/>
      <c r="E6" s="17"/>
      <c r="F6" s="17"/>
      <c r="G6" s="17"/>
      <c r="H6" s="17"/>
      <c r="I6" s="29"/>
      <c r="J6" s="17"/>
      <c r="K6" s="17"/>
      <c r="L6" s="17"/>
      <c r="M6" s="17"/>
      <c r="N6" s="54" t="s">
        <v>2</v>
      </c>
      <c r="O6" s="54"/>
      <c r="P6" s="54"/>
      <c r="Q6" s="17"/>
    </row>
    <row r="7" spans="1:29" s="6" customFormat="1" ht="15" customHeight="1" x14ac:dyDescent="0.3">
      <c r="A7" s="50" t="s">
        <v>0</v>
      </c>
      <c r="B7" s="50" t="s">
        <v>14</v>
      </c>
      <c r="C7" s="50" t="s">
        <v>13</v>
      </c>
      <c r="D7" s="51" t="s">
        <v>8</v>
      </c>
      <c r="E7" s="51"/>
      <c r="F7" s="51"/>
      <c r="G7" s="51"/>
      <c r="H7" s="51"/>
      <c r="I7" s="51" t="s">
        <v>5</v>
      </c>
      <c r="J7" s="51"/>
      <c r="K7" s="51" t="s">
        <v>6</v>
      </c>
      <c r="L7" s="51"/>
      <c r="M7" s="51"/>
      <c r="N7" s="51"/>
      <c r="O7" s="51"/>
      <c r="P7" s="51"/>
    </row>
    <row r="8" spans="1:29" ht="39.6" x14ac:dyDescent="0.3">
      <c r="A8" s="50"/>
      <c r="B8" s="50"/>
      <c r="C8" s="50"/>
      <c r="D8" s="18" t="s">
        <v>43</v>
      </c>
      <c r="E8" s="18" t="s">
        <v>44</v>
      </c>
      <c r="F8" s="18" t="s">
        <v>1</v>
      </c>
      <c r="G8" s="18" t="s">
        <v>45</v>
      </c>
      <c r="H8" s="18" t="s">
        <v>46</v>
      </c>
      <c r="I8" s="30" t="s">
        <v>47</v>
      </c>
      <c r="J8" s="18" t="s">
        <v>9</v>
      </c>
      <c r="K8" s="22" t="s">
        <v>34</v>
      </c>
      <c r="L8" s="18" t="s">
        <v>10</v>
      </c>
      <c r="M8" s="22" t="s">
        <v>37</v>
      </c>
      <c r="N8" s="18" t="s">
        <v>11</v>
      </c>
      <c r="O8" s="22" t="s">
        <v>48</v>
      </c>
      <c r="P8" s="18" t="s">
        <v>12</v>
      </c>
      <c r="Q8" s="3"/>
    </row>
    <row r="9" spans="1:29" x14ac:dyDescent="0.3">
      <c r="A9" s="50"/>
      <c r="B9" s="50"/>
      <c r="C9" s="50"/>
      <c r="D9" s="18">
        <v>1</v>
      </c>
      <c r="E9" s="18">
        <v>2</v>
      </c>
      <c r="F9" s="18">
        <v>3</v>
      </c>
      <c r="G9" s="18">
        <v>4</v>
      </c>
      <c r="H9" s="18">
        <v>5</v>
      </c>
      <c r="I9" s="31">
        <v>6</v>
      </c>
      <c r="J9" s="18">
        <v>7</v>
      </c>
      <c r="K9" s="18">
        <v>8</v>
      </c>
      <c r="L9" s="18">
        <v>9</v>
      </c>
      <c r="M9" s="18">
        <v>10</v>
      </c>
      <c r="N9" s="18">
        <v>11</v>
      </c>
      <c r="O9" s="18">
        <v>12</v>
      </c>
      <c r="P9" s="18">
        <v>13</v>
      </c>
      <c r="Q9" s="10"/>
    </row>
    <row r="10" spans="1:29" s="28" customFormat="1" ht="53.4" x14ac:dyDescent="0.3">
      <c r="A10" s="31">
        <v>1</v>
      </c>
      <c r="B10" s="58" t="s">
        <v>31</v>
      </c>
      <c r="C10" s="59" t="s">
        <v>32</v>
      </c>
      <c r="D10" s="31" t="s">
        <v>30</v>
      </c>
      <c r="E10" s="60" t="s">
        <v>30</v>
      </c>
      <c r="F10" s="61" t="s">
        <v>30</v>
      </c>
      <c r="G10" s="60" t="s">
        <v>30</v>
      </c>
      <c r="H10" s="62" t="s">
        <v>30</v>
      </c>
      <c r="I10" s="63">
        <v>200.6</v>
      </c>
      <c r="J10" s="63">
        <v>0</v>
      </c>
      <c r="K10" s="64">
        <v>220</v>
      </c>
      <c r="L10" s="64">
        <f t="shared" ref="L10:L16" si="0">K10/I10%</f>
        <v>109.67098703888337</v>
      </c>
      <c r="M10" s="64">
        <v>242</v>
      </c>
      <c r="N10" s="65">
        <f t="shared" ref="N10:N16" si="1">M10/K10%</f>
        <v>109.99999999999999</v>
      </c>
      <c r="O10" s="64">
        <v>266</v>
      </c>
      <c r="P10" s="64">
        <f t="shared" ref="P10:P16" si="2">O10/M10%</f>
        <v>109.91735537190083</v>
      </c>
      <c r="Q10" s="10"/>
    </row>
    <row r="11" spans="1:29" s="28" customFormat="1" ht="79.8" x14ac:dyDescent="0.3">
      <c r="A11" s="31">
        <v>2</v>
      </c>
      <c r="B11" s="58" t="s">
        <v>40</v>
      </c>
      <c r="C11" s="59" t="s">
        <v>39</v>
      </c>
      <c r="D11" s="66">
        <v>5</v>
      </c>
      <c r="E11" s="63">
        <v>11</v>
      </c>
      <c r="F11" s="61" t="s">
        <v>30</v>
      </c>
      <c r="G11" s="60">
        <v>10.199999999999999</v>
      </c>
      <c r="H11" s="62">
        <v>4.2</v>
      </c>
      <c r="I11" s="62">
        <v>12.1</v>
      </c>
      <c r="J11" s="63">
        <v>0</v>
      </c>
      <c r="K11" s="64">
        <v>3.3</v>
      </c>
      <c r="L11" s="64">
        <f>K11/I11%</f>
        <v>27.272727272727273</v>
      </c>
      <c r="M11" s="64">
        <v>2.6</v>
      </c>
      <c r="N11" s="64">
        <f t="shared" si="1"/>
        <v>78.787878787878782</v>
      </c>
      <c r="O11" s="64">
        <v>1.1000000000000001</v>
      </c>
      <c r="P11" s="64">
        <f t="shared" si="2"/>
        <v>42.307692307692307</v>
      </c>
      <c r="Q11" s="10"/>
    </row>
    <row r="12" spans="1:29" s="28" customFormat="1" ht="43.8" customHeight="1" x14ac:dyDescent="0.3">
      <c r="A12" s="36">
        <v>3</v>
      </c>
      <c r="B12" s="37" t="s">
        <v>22</v>
      </c>
      <c r="C12" s="67" t="s">
        <v>19</v>
      </c>
      <c r="D12" s="26">
        <v>1025.9000000000001</v>
      </c>
      <c r="E12" s="26">
        <v>2344.8000000000002</v>
      </c>
      <c r="F12" s="38">
        <f>D12/E12*100%</f>
        <v>0.43752132378027975</v>
      </c>
      <c r="G12" s="26">
        <v>1704</v>
      </c>
      <c r="H12" s="62">
        <v>744.4</v>
      </c>
      <c r="I12" s="26">
        <v>2009.7</v>
      </c>
      <c r="J12" s="26">
        <f>I12/E12%</f>
        <v>85.708802456499484</v>
      </c>
      <c r="K12" s="26">
        <v>2325.3000000000002</v>
      </c>
      <c r="L12" s="26">
        <f>K12/I12%</f>
        <v>115.70383639349157</v>
      </c>
      <c r="M12" s="26">
        <v>2493.36</v>
      </c>
      <c r="N12" s="26">
        <f t="shared" si="1"/>
        <v>107.22745452199716</v>
      </c>
      <c r="O12" s="26">
        <v>2687.39</v>
      </c>
      <c r="P12" s="20">
        <f>O12/M12%</f>
        <v>107.7818686431161</v>
      </c>
      <c r="Q12" s="11"/>
    </row>
    <row r="13" spans="1:29" s="28" customFormat="1" ht="29.4" customHeight="1" x14ac:dyDescent="0.3">
      <c r="A13" s="36">
        <v>4</v>
      </c>
      <c r="B13" s="37" t="s">
        <v>23</v>
      </c>
      <c r="C13" s="39" t="s">
        <v>21</v>
      </c>
      <c r="D13" s="26">
        <v>22474.2</v>
      </c>
      <c r="E13" s="26">
        <v>72114.899999999994</v>
      </c>
      <c r="F13" s="38">
        <f t="shared" ref="F13:F16" si="3">D13/E13*100%</f>
        <v>0.31164433424992621</v>
      </c>
      <c r="G13" s="46">
        <v>8530</v>
      </c>
      <c r="H13" s="26">
        <v>73002</v>
      </c>
      <c r="I13" s="26">
        <f>24141.1+52589.9</f>
        <v>76731</v>
      </c>
      <c r="J13" s="26">
        <f>I13/E13%</f>
        <v>106.40103501495531</v>
      </c>
      <c r="K13" s="26">
        <f>196+17626.3</f>
        <v>17822.3</v>
      </c>
      <c r="L13" s="26">
        <f t="shared" si="0"/>
        <v>23.226987788507905</v>
      </c>
      <c r="M13" s="26">
        <f>K13+59686</f>
        <v>77508.3</v>
      </c>
      <c r="N13" s="26">
        <f t="shared" si="1"/>
        <v>434.89504721612815</v>
      </c>
      <c r="O13" s="26">
        <f>K13</f>
        <v>17822.3</v>
      </c>
      <c r="P13" s="20">
        <f t="shared" si="2"/>
        <v>22.994053540072478</v>
      </c>
      <c r="Q13" s="11"/>
    </row>
    <row r="14" spans="1:29" s="28" customFormat="1" ht="76.2" customHeight="1" x14ac:dyDescent="0.3">
      <c r="A14" s="36">
        <v>5</v>
      </c>
      <c r="B14" s="37" t="s">
        <v>24</v>
      </c>
      <c r="C14" s="40" t="s">
        <v>25</v>
      </c>
      <c r="D14" s="26">
        <v>8073.8</v>
      </c>
      <c r="E14" s="26">
        <v>52165.599999999999</v>
      </c>
      <c r="F14" s="38">
        <f t="shared" si="3"/>
        <v>0.15477249375067095</v>
      </c>
      <c r="G14" s="41">
        <v>10362.1</v>
      </c>
      <c r="H14" s="26">
        <v>26071.200000000001</v>
      </c>
      <c r="I14" s="26">
        <v>27742.6</v>
      </c>
      <c r="J14" s="26">
        <f t="shared" ref="J14:J16" si="4">I14/E14%</f>
        <v>53.181790298587579</v>
      </c>
      <c r="K14" s="26">
        <f>0+8048.6</f>
        <v>8048.6</v>
      </c>
      <c r="L14" s="26">
        <f t="shared" si="0"/>
        <v>29.011700417408608</v>
      </c>
      <c r="M14" s="26">
        <f>K14+7939.33</f>
        <v>15987.93</v>
      </c>
      <c r="N14" s="26">
        <f t="shared" si="1"/>
        <v>198.64237258653679</v>
      </c>
      <c r="O14" s="26">
        <f>K14</f>
        <v>8048.6</v>
      </c>
      <c r="P14" s="20">
        <f t="shared" si="2"/>
        <v>50.341726539958586</v>
      </c>
      <c r="Q14" s="11"/>
    </row>
    <row r="15" spans="1:29" s="28" customFormat="1" ht="54.6" customHeight="1" x14ac:dyDescent="0.3">
      <c r="A15" s="36">
        <v>6</v>
      </c>
      <c r="B15" s="37" t="s">
        <v>26</v>
      </c>
      <c r="C15" s="39" t="s">
        <v>27</v>
      </c>
      <c r="D15" s="26">
        <v>20.5</v>
      </c>
      <c r="E15" s="26">
        <v>25.5</v>
      </c>
      <c r="F15" s="38">
        <f t="shared" si="3"/>
        <v>0.80392156862745101</v>
      </c>
      <c r="G15" s="26">
        <v>38.700000000000003</v>
      </c>
      <c r="H15" s="26">
        <v>28.6</v>
      </c>
      <c r="I15" s="26">
        <f>6+22.6</f>
        <v>28.6</v>
      </c>
      <c r="J15" s="26">
        <f t="shared" si="4"/>
        <v>112.15686274509804</v>
      </c>
      <c r="K15" s="26">
        <f>22+219.7</f>
        <v>241.7</v>
      </c>
      <c r="L15" s="26">
        <f t="shared" si="0"/>
        <v>845.10489510489492</v>
      </c>
      <c r="M15" s="26">
        <f>K15</f>
        <v>241.7</v>
      </c>
      <c r="N15" s="26">
        <f t="shared" si="1"/>
        <v>100</v>
      </c>
      <c r="O15" s="26">
        <f>K15</f>
        <v>241.7</v>
      </c>
      <c r="P15" s="20">
        <f t="shared" si="2"/>
        <v>100</v>
      </c>
      <c r="Q15" s="11"/>
    </row>
    <row r="16" spans="1:29" s="28" customFormat="1" ht="55.2" customHeight="1" x14ac:dyDescent="0.3">
      <c r="A16" s="36">
        <v>7</v>
      </c>
      <c r="B16" s="37" t="s">
        <v>28</v>
      </c>
      <c r="C16" s="39" t="s">
        <v>29</v>
      </c>
      <c r="D16" s="26">
        <v>140.69999999999999</v>
      </c>
      <c r="E16" s="26">
        <v>220.2</v>
      </c>
      <c r="F16" s="38">
        <f t="shared" si="3"/>
        <v>0.63896457765667569</v>
      </c>
      <c r="G16" s="26">
        <v>241.1</v>
      </c>
      <c r="H16" s="26">
        <v>42.9</v>
      </c>
      <c r="I16" s="26">
        <v>131.9</v>
      </c>
      <c r="J16" s="26">
        <f t="shared" si="4"/>
        <v>59.90009082652135</v>
      </c>
      <c r="K16" s="26">
        <v>180.4</v>
      </c>
      <c r="L16" s="26">
        <f t="shared" si="0"/>
        <v>136.77028051554208</v>
      </c>
      <c r="M16" s="26">
        <f>K16</f>
        <v>180.4</v>
      </c>
      <c r="N16" s="26">
        <f t="shared" si="1"/>
        <v>100</v>
      </c>
      <c r="O16" s="26">
        <f>K16</f>
        <v>180.4</v>
      </c>
      <c r="P16" s="20">
        <f t="shared" si="2"/>
        <v>100</v>
      </c>
      <c r="Q16" s="11"/>
    </row>
    <row r="17" spans="1:20" s="28" customFormat="1" ht="55.2" customHeight="1" x14ac:dyDescent="0.3">
      <c r="A17" s="36">
        <v>8</v>
      </c>
      <c r="B17" s="68" t="s">
        <v>41</v>
      </c>
      <c r="C17" s="39" t="s">
        <v>42</v>
      </c>
      <c r="D17" s="26">
        <v>0</v>
      </c>
      <c r="E17" s="26">
        <v>11</v>
      </c>
      <c r="F17" s="38">
        <f t="shared" ref="F17" si="5">D17/E17*100%</f>
        <v>0</v>
      </c>
      <c r="G17" s="26">
        <v>0</v>
      </c>
      <c r="H17" s="26">
        <v>0</v>
      </c>
      <c r="I17" s="26">
        <v>0</v>
      </c>
      <c r="J17" s="26">
        <f t="shared" ref="J17" si="6">I17/E17%</f>
        <v>0</v>
      </c>
      <c r="K17" s="26">
        <v>0</v>
      </c>
      <c r="L17" s="26" t="e">
        <f t="shared" ref="L17" si="7">K17/I17%</f>
        <v>#DIV/0!</v>
      </c>
      <c r="M17" s="26">
        <f>K17</f>
        <v>0</v>
      </c>
      <c r="N17" s="26" t="e">
        <f t="shared" ref="N17" si="8">M17/K17%</f>
        <v>#DIV/0!</v>
      </c>
      <c r="O17" s="26">
        <f>K17</f>
        <v>0</v>
      </c>
      <c r="P17" s="20" t="e">
        <f t="shared" ref="P17" si="9">O17/M17%</f>
        <v>#DIV/0!</v>
      </c>
      <c r="Q17" s="11"/>
    </row>
    <row r="18" spans="1:20" s="28" customFormat="1" ht="15.6" x14ac:dyDescent="0.3">
      <c r="A18" s="55" t="s">
        <v>3</v>
      </c>
      <c r="B18" s="56"/>
      <c r="C18" s="57"/>
      <c r="D18" s="42">
        <f>SUM(D10:D17)</f>
        <v>31740.100000000002</v>
      </c>
      <c r="E18" s="42">
        <f>SUM(E10:E17)</f>
        <v>126892.99999999999</v>
      </c>
      <c r="F18" s="43"/>
      <c r="G18" s="32">
        <f>SUM(G10:G17)</f>
        <v>20886.100000000002</v>
      </c>
      <c r="H18" s="32">
        <f>SUM(H10:H17)</f>
        <v>99893.3</v>
      </c>
      <c r="I18" s="32">
        <f>SUM(I10:I17)</f>
        <v>106856.5</v>
      </c>
      <c r="J18" s="32"/>
      <c r="K18" s="32">
        <f>SUM(K10:K17)</f>
        <v>28841.600000000002</v>
      </c>
      <c r="L18" s="32"/>
      <c r="M18" s="32">
        <f>SUM(M10:M17)</f>
        <v>96656.29</v>
      </c>
      <c r="N18" s="32"/>
      <c r="O18" s="32">
        <f>SUM(O10:O17)</f>
        <v>29247.49</v>
      </c>
      <c r="P18" s="32"/>
      <c r="Q18" s="12"/>
    </row>
    <row r="19" spans="1:20" s="28" customFormat="1" ht="41.4" customHeight="1" x14ac:dyDescent="0.3">
      <c r="A19" s="33"/>
      <c r="B19" s="44" t="s">
        <v>38</v>
      </c>
      <c r="C19" s="33"/>
      <c r="D19" s="33" t="s">
        <v>30</v>
      </c>
      <c r="E19" s="33" t="s">
        <v>30</v>
      </c>
      <c r="F19" s="33"/>
      <c r="G19" s="33" t="s">
        <v>30</v>
      </c>
      <c r="H19" s="33" t="s">
        <v>30</v>
      </c>
      <c r="I19" s="33" t="s">
        <v>30</v>
      </c>
      <c r="J19" s="33"/>
      <c r="K19" s="33" t="s">
        <v>30</v>
      </c>
      <c r="L19" s="33"/>
      <c r="M19" s="33" t="s">
        <v>30</v>
      </c>
      <c r="N19" s="33"/>
      <c r="O19" s="33" t="s">
        <v>30</v>
      </c>
      <c r="P19" s="33"/>
      <c r="Q19" s="45"/>
      <c r="R19" s="45"/>
      <c r="S19" s="45"/>
      <c r="T19" s="45"/>
    </row>
    <row r="20" spans="1:20" s="6" customFormat="1" ht="16.5" customHeight="1" x14ac:dyDescent="0.3">
      <c r="A20" s="23"/>
      <c r="B20" s="7"/>
      <c r="C20" s="7"/>
      <c r="D20" s="7"/>
      <c r="E20" s="7"/>
      <c r="F20" s="7"/>
      <c r="G20" s="7"/>
      <c r="H20" s="7"/>
      <c r="I20" s="34"/>
      <c r="J20" s="7"/>
      <c r="K20" s="7"/>
      <c r="L20" s="7"/>
      <c r="M20" s="7"/>
      <c r="N20" s="7"/>
      <c r="O20" s="7"/>
      <c r="P20" s="7"/>
      <c r="Q20" s="4"/>
      <c r="R20" s="4"/>
      <c r="S20" s="4"/>
      <c r="T20" s="4"/>
    </row>
    <row r="21" spans="1:20" x14ac:dyDescent="0.3">
      <c r="B21" s="2"/>
      <c r="C21" s="2"/>
      <c r="D21" s="5"/>
      <c r="E21" s="5"/>
      <c r="F21" s="5"/>
      <c r="G21" s="8"/>
      <c r="H21" s="5"/>
      <c r="I21" s="35"/>
      <c r="J21" s="19"/>
      <c r="K21" s="5"/>
      <c r="L21" s="19"/>
      <c r="M21" s="5"/>
      <c r="N21" s="19"/>
      <c r="O21" s="5"/>
      <c r="P21" s="5"/>
    </row>
    <row r="22" spans="1:20" s="6" customFormat="1" x14ac:dyDescent="0.3">
      <c r="A22" s="24"/>
      <c r="B22" s="47" t="s">
        <v>49</v>
      </c>
      <c r="C22" s="47"/>
      <c r="D22" s="47"/>
      <c r="E22" s="47"/>
      <c r="F22" s="47"/>
      <c r="G22" s="47"/>
      <c r="I22" s="28"/>
    </row>
    <row r="23" spans="1:20" s="6" customFormat="1" x14ac:dyDescent="0.3">
      <c r="A23" s="24"/>
      <c r="B23" s="47" t="s">
        <v>16</v>
      </c>
      <c r="C23" s="47"/>
      <c r="D23" s="47"/>
      <c r="E23" s="47"/>
      <c r="F23" s="47"/>
      <c r="G23" s="47"/>
      <c r="I23" s="28"/>
    </row>
    <row r="24" spans="1:20" s="6" customFormat="1" x14ac:dyDescent="0.3">
      <c r="B24" s="24"/>
      <c r="C24" s="25"/>
      <c r="D24" s="24"/>
      <c r="E24" s="24"/>
      <c r="F24" s="24"/>
      <c r="G24" s="24"/>
      <c r="I24" s="28"/>
    </row>
    <row r="25" spans="1:20" s="6" customFormat="1" x14ac:dyDescent="0.3">
      <c r="B25" s="24" t="s">
        <v>35</v>
      </c>
      <c r="C25" s="25"/>
      <c r="D25" s="24"/>
      <c r="E25" s="24"/>
      <c r="F25" s="24"/>
      <c r="G25" s="24"/>
      <c r="I25" s="28"/>
    </row>
    <row r="26" spans="1:20" s="6" customFormat="1" x14ac:dyDescent="0.3">
      <c r="B26" s="24"/>
      <c r="C26" s="25"/>
      <c r="D26" s="24"/>
      <c r="E26" s="24"/>
      <c r="F26" s="24"/>
      <c r="G26" s="24"/>
      <c r="I26" s="28"/>
    </row>
    <row r="27" spans="1:20" s="6" customFormat="1" x14ac:dyDescent="0.3">
      <c r="B27" s="47" t="s">
        <v>33</v>
      </c>
      <c r="C27" s="47"/>
      <c r="D27" s="47"/>
      <c r="E27" s="47"/>
      <c r="F27" s="47"/>
      <c r="G27" s="47"/>
      <c r="I27" s="28"/>
    </row>
    <row r="28" spans="1:20" s="6" customFormat="1" x14ac:dyDescent="0.3">
      <c r="B28" s="47" t="s">
        <v>17</v>
      </c>
      <c r="C28" s="47"/>
      <c r="D28" s="47"/>
      <c r="E28" s="47"/>
      <c r="F28" s="47"/>
      <c r="G28" s="47"/>
      <c r="I28" s="28"/>
    </row>
    <row r="29" spans="1:20" s="6" customFormat="1" x14ac:dyDescent="0.3">
      <c r="B29" s="24"/>
      <c r="C29" s="25"/>
      <c r="D29" s="24"/>
      <c r="E29" s="24"/>
      <c r="F29" s="24"/>
      <c r="G29" s="24"/>
      <c r="I29" s="28"/>
    </row>
    <row r="30" spans="1:20" s="6" customFormat="1" x14ac:dyDescent="0.3">
      <c r="B30" s="24" t="s">
        <v>18</v>
      </c>
      <c r="C30" s="27" t="s">
        <v>36</v>
      </c>
      <c r="D30" s="24"/>
      <c r="E30" s="24"/>
      <c r="F30" s="24"/>
      <c r="G30" s="24"/>
      <c r="I30" s="28"/>
    </row>
    <row r="31" spans="1:20" s="6" customFormat="1" x14ac:dyDescent="0.3">
      <c r="I31" s="28"/>
    </row>
  </sheetData>
  <mergeCells count="15">
    <mergeCell ref="B27:G27"/>
    <mergeCell ref="B28:G28"/>
    <mergeCell ref="A2:P2"/>
    <mergeCell ref="B4:P4"/>
    <mergeCell ref="B7:B9"/>
    <mergeCell ref="C7:C9"/>
    <mergeCell ref="D7:H7"/>
    <mergeCell ref="I7:J7"/>
    <mergeCell ref="K7:P7"/>
    <mergeCell ref="B5:O5"/>
    <mergeCell ref="N6:P6"/>
    <mergeCell ref="A18:C18"/>
    <mergeCell ref="A7:A9"/>
    <mergeCell ref="B22:G22"/>
    <mergeCell ref="B23:G23"/>
  </mergeCells>
  <pageMargins left="0.25" right="0.25" top="0.75" bottom="0.75" header="0.3" footer="0.3"/>
  <pageSetup paperSize="9" scale="56" orientation="landscape" r:id="rId1"/>
  <rowBreaks count="1" manualBreakCount="1">
    <brk id="30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неналоговые и гос.пошлина</vt:lpstr>
      <vt:lpstr>'неналоговые и гос.пошлина'!Область_печати</vt:lpstr>
    </vt:vector>
  </TitlesOfParts>
  <Company>MFNSO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Рогожникова Екатерина Олеговна</dc:creator>
  <cp:lastModifiedBy>Крюкова Елена Геннадьевна</cp:lastModifiedBy>
  <cp:lastPrinted>2025-06-17T11:18:04Z</cp:lastPrinted>
  <dcterms:created xsi:type="dcterms:W3CDTF">2013-05-28T06:20:25Z</dcterms:created>
  <dcterms:modified xsi:type="dcterms:W3CDTF">2025-06-17T11:28:19Z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lanningSheetType">
    <vt:lpwstr>0</vt:lpwstr>
  </property>
</Properties>
</file>